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https://sprintcloud1001596-my.sharepoint.com/personal/julie_dicus_cusolutionsgroup_com/Documents/"/>
    </mc:Choice>
  </mc:AlternateContent>
  <xr:revisionPtr revIDLastSave="0" documentId="8_{8B178910-823B-4399-893D-9B09398B3D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oals for Benchmarked CUs" sheetId="7" r:id="rId1"/>
    <sheet name="Goals for New CUs" sheetId="6" r:id="rId2"/>
    <sheet name="Indiv Team 3Pt Scale" sheetId="8" r:id="rId3"/>
    <sheet name="Indiv Team 5Pt Scale" sheetId="9" r:id="rId4"/>
    <sheet name="How to pull scores Team &amp; Indv" sheetId="10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G4" i="6"/>
  <c r="C10" i="9"/>
  <c r="D11" i="9" s="1"/>
  <c r="D8" i="9"/>
  <c r="D7" i="9"/>
  <c r="C7" i="9"/>
  <c r="C5" i="9"/>
  <c r="C8" i="9" s="1"/>
  <c r="D8" i="8"/>
  <c r="C8" i="8"/>
  <c r="D9" i="8"/>
  <c r="C6" i="8"/>
  <c r="C9" i="8"/>
  <c r="D10" i="8"/>
  <c r="H6" i="7"/>
  <c r="E6" i="7"/>
  <c r="G5" i="7"/>
  <c r="H33" i="7"/>
  <c r="G33" i="7"/>
  <c r="H32" i="7"/>
  <c r="G32" i="7"/>
  <c r="H30" i="7"/>
  <c r="G30" i="7"/>
  <c r="H29" i="7"/>
  <c r="G29" i="7"/>
  <c r="H27" i="7"/>
  <c r="G27" i="7"/>
  <c r="H26" i="7"/>
  <c r="G26" i="7"/>
  <c r="H24" i="7"/>
  <c r="G24" i="7"/>
  <c r="H23" i="7"/>
  <c r="G23" i="7"/>
  <c r="H21" i="7"/>
  <c r="G21" i="7"/>
  <c r="H20" i="7"/>
  <c r="G20" i="7"/>
  <c r="H18" i="7"/>
  <c r="G18" i="7"/>
  <c r="H17" i="7"/>
  <c r="G17" i="7"/>
  <c r="H15" i="7"/>
  <c r="G15" i="7"/>
  <c r="H14" i="7"/>
  <c r="G14" i="7"/>
  <c r="H12" i="7"/>
  <c r="G12" i="7"/>
  <c r="H11" i="7"/>
  <c r="G11" i="7"/>
  <c r="H9" i="7"/>
  <c r="G9" i="7"/>
  <c r="H8" i="7"/>
  <c r="G8" i="7"/>
  <c r="F6" i="7"/>
  <c r="F5" i="7"/>
  <c r="H5" i="7"/>
  <c r="E5" i="7"/>
  <c r="G6" i="7"/>
  <c r="E4" i="6"/>
  <c r="E5" i="6"/>
  <c r="D5" i="6"/>
  <c r="D4" i="6"/>
  <c r="G26" i="6"/>
  <c r="F26" i="6"/>
  <c r="G25" i="6"/>
  <c r="F25" i="6"/>
  <c r="G23" i="6"/>
  <c r="F23" i="6"/>
  <c r="G22" i="6"/>
  <c r="F22" i="6"/>
  <c r="G32" i="6"/>
  <c r="F32" i="6"/>
  <c r="G31" i="6"/>
  <c r="F31" i="6"/>
  <c r="G29" i="6"/>
  <c r="F29" i="6"/>
  <c r="G28" i="6"/>
  <c r="F28" i="6"/>
  <c r="G20" i="6"/>
  <c r="F20" i="6"/>
  <c r="G19" i="6"/>
  <c r="F19" i="6"/>
  <c r="G17" i="6"/>
  <c r="F17" i="6"/>
  <c r="G16" i="6"/>
  <c r="F16" i="6"/>
  <c r="G14" i="6"/>
  <c r="F14" i="6"/>
  <c r="G13" i="6"/>
  <c r="G11" i="6"/>
  <c r="F11" i="6"/>
  <c r="G10" i="6"/>
  <c r="F10" i="6"/>
  <c r="G8" i="6"/>
  <c r="F8" i="6"/>
  <c r="G7" i="6"/>
  <c r="F7" i="6"/>
  <c r="F5" i="6"/>
  <c r="F4" i="6"/>
  <c r="G5" i="6"/>
  <c r="D9" i="9" l="1"/>
  <c r="C9" i="9"/>
  <c r="D10" i="9" s="1"/>
</calcChain>
</file>

<file path=xl/sharedStrings.xml><?xml version="1.0" encoding="utf-8"?>
<sst xmlns="http://schemas.openxmlformats.org/spreadsheetml/2006/main" count="105" uniqueCount="41">
  <si>
    <t xml:space="preserve">This tab is for credit unions that have a history measuring CX/MX, having past relative scores.  </t>
  </si>
  <si>
    <r>
      <t xml:space="preserve">We recommend YTD scores for each experience, pulled using the </t>
    </r>
    <r>
      <rPr>
        <b/>
        <u/>
        <sz val="11"/>
        <color theme="1"/>
        <rFont val="Calibri"/>
        <family val="2"/>
        <scheme val="minor"/>
      </rPr>
      <t>Entire Team Summary</t>
    </r>
    <r>
      <rPr>
        <b/>
        <sz val="11"/>
        <color theme="1"/>
        <rFont val="Calibri"/>
        <family val="2"/>
        <scheme val="minor"/>
      </rPr>
      <t xml:space="preserve"> report.</t>
    </r>
  </si>
  <si>
    <t>Experience Type</t>
  </si>
  <si>
    <t>Score Type</t>
  </si>
  <si>
    <t xml:space="preserve">Credit Union's Benchmarked Score </t>
  </si>
  <si>
    <t>MemberXP High Performers Score</t>
  </si>
  <si>
    <t>MemberXP Median Score</t>
  </si>
  <si>
    <t>Minimum Goal Recommendation</t>
  </si>
  <si>
    <t>Stretch Goal Recommendation</t>
  </si>
  <si>
    <r>
      <t xml:space="preserve">Overall Credit Union Experiential Surveys 
</t>
    </r>
    <r>
      <rPr>
        <sz val="8"/>
        <color theme="1"/>
        <rFont val="Calibri"/>
        <family val="2"/>
        <scheme val="minor"/>
      </rPr>
      <t>(From surveys based on specific interactions/experiences such as getting a loan.)</t>
    </r>
  </si>
  <si>
    <t>Promoter Score</t>
  </si>
  <si>
    <t>Member Effort Score</t>
  </si>
  <si>
    <t>New Deposit Account Surveys</t>
  </si>
  <si>
    <t>New Member Surveys</t>
  </si>
  <si>
    <t>Transaction Surveys</t>
  </si>
  <si>
    <t>Consumer Loan Surveys</t>
  </si>
  <si>
    <t>Mortgage Loan Surveys</t>
  </si>
  <si>
    <t>Online Banking Surveys</t>
  </si>
  <si>
    <t>Mobile App Surveys</t>
  </si>
  <si>
    <t>Contact Center Member Care /Problem Resolution Surveys</t>
  </si>
  <si>
    <r>
      <t xml:space="preserve">Credit Union Relational Survey 
</t>
    </r>
    <r>
      <rPr>
        <sz val="9"/>
        <color theme="1"/>
        <rFont val="Calibri"/>
        <family val="2"/>
        <scheme val="minor"/>
      </rPr>
      <t>(From a survey of the membership as a whole.)</t>
    </r>
  </si>
  <si>
    <t>This tab is for credit unions that are new to CX/MX, or a more conservative in general.</t>
  </si>
  <si>
    <t xml:space="preserve"> </t>
  </si>
  <si>
    <t>Enter Top 20% Score</t>
  </si>
  <si>
    <t>Enter the lowest score of the top 20% of employees.</t>
  </si>
  <si>
    <t>Enter Bottom 20% Score</t>
  </si>
  <si>
    <t>Enter the highest score off the bottom 20% of employees.</t>
  </si>
  <si>
    <t>Standard Deviation</t>
  </si>
  <si>
    <t>Exceeds</t>
  </si>
  <si>
    <t>Meets</t>
  </si>
  <si>
    <t>Does Not Meet</t>
  </si>
  <si>
    <t>Less Than</t>
  </si>
  <si>
    <t>High Meet</t>
  </si>
  <si>
    <t>Needs Improvement</t>
  </si>
  <si>
    <t>1.)  Create a list of team members shopped.</t>
  </si>
  <si>
    <t>6.) Choose the 3 or 5 Point Scale calculator (tabs in this spreadsheet).</t>
  </si>
  <si>
    <t>7.) Plug in your numbers to retrieve goal ranges.</t>
  </si>
  <si>
    <t>3.) Create this list and sort by the total Score column.</t>
  </si>
  <si>
    <t>4.)  Remove team members with less than 7 surveys.</t>
  </si>
  <si>
    <t>5.) Determine the top 20 &amp; bottom 20 scores.  This example shows: Top-4.57 and Bottom 4.23.</t>
  </si>
  <si>
    <r>
      <t>2.) From the report generator, follow the instructions, run the Entire Team Detail report, and select '</t>
    </r>
    <r>
      <rPr>
        <sz val="11"/>
        <color rgb="FFFF0000"/>
        <rFont val="Calibri"/>
        <family val="2"/>
        <scheme val="minor"/>
      </rPr>
      <t>All Coaches</t>
    </r>
    <r>
      <rPr>
        <sz val="11"/>
        <color theme="1"/>
        <rFont val="Calibri"/>
        <family val="2"/>
        <scheme val="minor"/>
      </rPr>
      <t>' from the filter.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</si>
</sst>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Protection="1">
      <protection hidden="1"/>
    </xf>
    <xf numFmtId="0" fontId="0" fillId="4" borderId="0" xfId="0" applyFill="1" applyBorder="1"/>
    <xf numFmtId="0" fontId="0" fillId="4" borderId="2" xfId="0" applyFill="1" applyBorder="1"/>
    <xf numFmtId="0" fontId="1" fillId="2" borderId="1" xfId="0" applyFont="1" applyFill="1" applyBorder="1" applyAlignment="1" applyProtection="1">
      <alignment horizontal="left" wrapText="1"/>
      <protection hidden="1"/>
    </xf>
    <xf numFmtId="0" fontId="1" fillId="2" borderId="1" xfId="0" applyFont="1" applyFill="1" applyBorder="1" applyAlignment="1" applyProtection="1">
      <alignment horizontal="center" wrapText="1"/>
      <protection hidden="1"/>
    </xf>
    <xf numFmtId="0" fontId="0" fillId="4" borderId="2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5" borderId="0" xfId="0" applyFill="1"/>
    <xf numFmtId="0" fontId="1" fillId="5" borderId="0" xfId="0" applyFont="1" applyFill="1"/>
    <xf numFmtId="2" fontId="0" fillId="5" borderId="0" xfId="0" applyNumberFormat="1" applyFill="1"/>
    <xf numFmtId="0" fontId="0" fillId="4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2" fontId="0" fillId="4" borderId="1" xfId="0" applyNumberFormat="1" applyFill="1" applyBorder="1" applyProtection="1">
      <protection locked="0"/>
    </xf>
    <xf numFmtId="2" fontId="2" fillId="0" borderId="0" xfId="0" applyNumberFormat="1" applyFont="1"/>
    <xf numFmtId="0" fontId="0" fillId="0" borderId="8" xfId="0" applyBorder="1"/>
    <xf numFmtId="2" fontId="0" fillId="4" borderId="9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1" xfId="0" applyNumberFormat="1" applyBorder="1" applyProtection="1"/>
    <xf numFmtId="2" fontId="0" fillId="4" borderId="0" xfId="0" applyNumberFormat="1" applyFill="1" applyBorder="1" applyProtection="1"/>
    <xf numFmtId="2" fontId="0" fillId="4" borderId="3" xfId="0" applyNumberFormat="1" applyFill="1" applyBorder="1" applyProtection="1"/>
    <xf numFmtId="0" fontId="0" fillId="4" borderId="0" xfId="0" applyFill="1" applyBorder="1" applyProtection="1"/>
    <xf numFmtId="2" fontId="0" fillId="0" borderId="1" xfId="0" applyNumberFormat="1" applyFill="1" applyBorder="1" applyProtection="1"/>
    <xf numFmtId="0" fontId="0" fillId="4" borderId="0" xfId="0" applyFill="1" applyBorder="1" applyAlignment="1" applyProtection="1">
      <alignment wrapText="1"/>
    </xf>
    <xf numFmtId="165" fontId="0" fillId="0" borderId="1" xfId="0" applyNumberFormat="1" applyBorder="1" applyProtection="1"/>
    <xf numFmtId="0" fontId="0" fillId="4" borderId="0" xfId="0" applyFill="1" applyProtection="1"/>
    <xf numFmtId="2" fontId="0" fillId="4" borderId="0" xfId="0" applyNumberFormat="1" applyFill="1" applyProtection="1"/>
    <xf numFmtId="0" fontId="0" fillId="4" borderId="0" xfId="0" applyFill="1" applyAlignment="1" applyProtection="1">
      <alignment wrapText="1"/>
    </xf>
    <xf numFmtId="0" fontId="0" fillId="0" borderId="0" xfId="0" applyProtection="1">
      <protection locked="0"/>
    </xf>
  </cellXfs>
  <cellStyles count="1">
    <cellStyle name="Normal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3</xdr:row>
      <xdr:rowOff>92528</xdr:rowOff>
    </xdr:from>
    <xdr:to>
      <xdr:col>3</xdr:col>
      <xdr:colOff>228</xdr:colOff>
      <xdr:row>3</xdr:row>
      <xdr:rowOff>562428</xdr:rowOff>
    </xdr:to>
    <xdr:sp macro="" textlink="">
      <xdr:nvSpPr>
        <xdr:cNvPr id="5" name="Callout: Line 4">
          <a:extLst>
            <a:ext uri="{FF2B5EF4-FFF2-40B4-BE49-F238E27FC236}">
              <a16:creationId xmlns:a16="http://schemas.microsoft.com/office/drawing/2014/main" id="{BA8F4B21-864D-49FB-8556-FAB57FE2850F}"/>
            </a:ext>
          </a:extLst>
        </xdr:cNvPr>
        <xdr:cNvSpPr/>
      </xdr:nvSpPr>
      <xdr:spPr>
        <a:xfrm>
          <a:off x="1019175" y="664028"/>
          <a:ext cx="4086453" cy="469900"/>
        </a:xfrm>
        <a:prstGeom prst="borderCallout1">
          <a:avLst>
            <a:gd name="adj1" fmla="val 99601"/>
            <a:gd name="adj2" fmla="val 82644"/>
            <a:gd name="adj3" fmla="val 183989"/>
            <a:gd name="adj4" fmla="val 105020"/>
          </a:avLst>
        </a:prstGeom>
        <a:ln w="12700"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Add your</a:t>
          </a:r>
          <a:r>
            <a:rPr lang="en-US" sz="1100" baseline="0"/>
            <a:t> benchmarked score in column D to generate recommendations.  Most accurate if based on 100 surveys or more.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305196</xdr:colOff>
      <xdr:row>18</xdr:row>
      <xdr:rowOff>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54A124-B6DC-4DD6-8BF3-2D28A833D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396" cy="3429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7</xdr:col>
      <xdr:colOff>305196</xdr:colOff>
      <xdr:row>38</xdr:row>
      <xdr:rowOff>297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880A93-CF96-48D4-92F1-D0D95749D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000"/>
          <a:ext cx="4572396" cy="3429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7</xdr:col>
      <xdr:colOff>305196</xdr:colOff>
      <xdr:row>57</xdr:row>
      <xdr:rowOff>297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E46C22-2632-46EA-90AF-22C816602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429500"/>
          <a:ext cx="4572396" cy="3429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305196</xdr:colOff>
      <xdr:row>76</xdr:row>
      <xdr:rowOff>297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649A9F0-4B21-45D4-8BD3-869BD917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049000"/>
          <a:ext cx="4572396" cy="3429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7</xdr:col>
      <xdr:colOff>305196</xdr:colOff>
      <xdr:row>95</xdr:row>
      <xdr:rowOff>297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2246D9A-F4B9-4426-B8CC-10522EDC7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668500"/>
          <a:ext cx="4572396" cy="3429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7</xdr:col>
      <xdr:colOff>305196</xdr:colOff>
      <xdr:row>114</xdr:row>
      <xdr:rowOff>297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B6013D6-FB49-44CA-8555-B0B82651F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288000"/>
          <a:ext cx="4572396" cy="3429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7</xdr:col>
      <xdr:colOff>305196</xdr:colOff>
      <xdr:row>133</xdr:row>
      <xdr:rowOff>297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9743D50-60E4-4FD7-B82E-8C5863B83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1907500"/>
          <a:ext cx="4572396" cy="3429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7</xdr:col>
      <xdr:colOff>305196</xdr:colOff>
      <xdr:row>152</xdr:row>
      <xdr:rowOff>297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99CA4DC-66B7-4A5D-9FDC-15FD57E93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5527000"/>
          <a:ext cx="4572396" cy="3429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B096-835E-4AC2-8AF4-96E76EDE4ECF}">
  <dimension ref="B1:M33"/>
  <sheetViews>
    <sheetView tabSelected="1" zoomScaleNormal="100" workbookViewId="0">
      <selection activeCell="D29" sqref="D29"/>
    </sheetView>
  </sheetViews>
  <sheetFormatPr defaultRowHeight="15" x14ac:dyDescent="0.25"/>
  <cols>
    <col min="1" max="1" width="3.28515625" customWidth="1"/>
    <col min="2" max="2" width="46.7109375" customWidth="1"/>
    <col min="3" max="3" width="26.5703125" customWidth="1"/>
    <col min="4" max="6" width="15.85546875" customWidth="1"/>
    <col min="7" max="8" width="16.5703125" customWidth="1"/>
  </cols>
  <sheetData>
    <row r="1" spans="2:8" ht="20.100000000000001" customHeight="1" x14ac:dyDescent="0.25">
      <c r="B1" s="16" t="s">
        <v>0</v>
      </c>
      <c r="C1" s="15"/>
      <c r="D1" s="15"/>
      <c r="E1" s="15"/>
      <c r="F1" s="15"/>
      <c r="G1" s="15"/>
      <c r="H1" s="15"/>
    </row>
    <row r="2" spans="2:8" ht="20.100000000000001" customHeight="1" x14ac:dyDescent="0.25">
      <c r="B2" s="16" t="s">
        <v>1</v>
      </c>
      <c r="C2" s="15"/>
      <c r="D2" s="15"/>
      <c r="E2" s="15"/>
      <c r="F2" s="15"/>
      <c r="G2" s="15"/>
      <c r="H2" s="15"/>
    </row>
    <row r="3" spans="2:8" ht="6" customHeight="1" x14ac:dyDescent="0.25">
      <c r="B3" s="16"/>
      <c r="C3" s="15"/>
      <c r="D3" s="15"/>
      <c r="E3" s="15"/>
      <c r="F3" s="15"/>
      <c r="G3" s="15"/>
      <c r="H3" s="15"/>
    </row>
    <row r="4" spans="2:8" ht="64.5" customHeight="1" x14ac:dyDescent="0.25"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2:8" ht="45.6" customHeight="1" x14ac:dyDescent="0.25">
      <c r="B5" s="3" t="s">
        <v>9</v>
      </c>
      <c r="C5" s="2" t="s">
        <v>10</v>
      </c>
      <c r="D5" s="4"/>
      <c r="E5" s="32">
        <f>AVERAGE(E8,E11,E14,E17,E20,E23,E26,E29)</f>
        <v>89.396250000000009</v>
      </c>
      <c r="F5" s="32">
        <f>AVERAGE(F8,F11,F14,F17,F20,F23,F26,F29)</f>
        <v>75.71875</v>
      </c>
      <c r="G5" s="32">
        <f>IF((D5&lt;F5),(D5+F5)/2,IF(AND(D5&gt;=F5,D5&lt;E5),MIN(D5*1.02,E5),IF(D5&gt;=E5,(D5))))</f>
        <v>37.859375</v>
      </c>
      <c r="H5" s="32">
        <f>IF((D5&lt;F5),(D5+F5*3)/4,IF(AND(D5&gt;=F5,D5&lt;E5),MIN(D5*1.05,E5),IF(D5&gt;=E5,(D5))))</f>
        <v>56.7890625</v>
      </c>
    </row>
    <row r="6" spans="2:8" x14ac:dyDescent="0.25">
      <c r="B6" s="2"/>
      <c r="C6" s="2" t="s">
        <v>11</v>
      </c>
      <c r="D6" s="4"/>
      <c r="E6" s="32">
        <f>AVERAGE(E9,E12,E15,E18,E21,E24, E27,E30)</f>
        <v>6.5737500000000004</v>
      </c>
      <c r="F6" s="38">
        <f>AVERAGE(F9,F12,F15,F18,F21,F24,F27,F30)</f>
        <v>6.2675000000000001</v>
      </c>
      <c r="G6" s="32">
        <f>IF((D6&lt;F6),(D6+F6)/2,IF(AND(D6&gt;=F6,D6&lt;E6),MIN(D6*1.004,E6),IF(D6&gt;=E6,(D6))))</f>
        <v>3.13375</v>
      </c>
      <c r="H6" s="32">
        <f>IF((D6&lt;F6),(D6+F6*3)/4,IF(AND(D6&gt;=F6,D6&lt;E6),MIN(D6*1.009,E6),IF(D6&gt;=E6,(D6))))</f>
        <v>4.7006250000000005</v>
      </c>
    </row>
    <row r="7" spans="2:8" x14ac:dyDescent="0.25">
      <c r="B7" s="10"/>
      <c r="C7" s="18"/>
      <c r="D7" s="18"/>
      <c r="E7" s="39"/>
      <c r="F7" s="39"/>
      <c r="G7" s="39"/>
      <c r="H7" s="39"/>
    </row>
    <row r="8" spans="2:8" x14ac:dyDescent="0.25">
      <c r="B8" s="2" t="s">
        <v>12</v>
      </c>
      <c r="C8" s="2" t="s">
        <v>10</v>
      </c>
      <c r="D8" s="4"/>
      <c r="E8" s="32">
        <v>94.77</v>
      </c>
      <c r="F8" s="32">
        <v>83.2</v>
      </c>
      <c r="G8" s="32">
        <f>IF((D8&lt;F8),(D8+F8)/2,IF(AND(D8&gt;=F8,D8&lt;E8),MIN(D8*1.02,E8),IF(D8&gt;=E8,(D8))))</f>
        <v>41.6</v>
      </c>
      <c r="H8" s="32">
        <f>IF((D8&lt;F8),(D8+F8*3)/4,IF(AND(D8&gt;=F8,D8&lt;E8),MIN(D8*1.05,E8),IF(D8&gt;=E8,(D8))))</f>
        <v>62.400000000000006</v>
      </c>
    </row>
    <row r="9" spans="2:8" x14ac:dyDescent="0.25">
      <c r="B9" s="2"/>
      <c r="C9" s="2" t="s">
        <v>11</v>
      </c>
      <c r="D9" s="4"/>
      <c r="E9" s="32">
        <v>6.7</v>
      </c>
      <c r="F9" s="32">
        <v>6.47</v>
      </c>
      <c r="G9" s="32">
        <f>IF((D9&lt;F9),(D9+F9)/2,IF(AND(D9&gt;=F9,D9&lt;E9),MIN(D9*1.004,E9),IF(D9&gt;=E9,(D9))))</f>
        <v>3.2349999999999999</v>
      </c>
      <c r="H9" s="32">
        <f>IF((D9&lt;F9),(D9+F9*3)/4,IF(AND(D9&gt;=F9,D9&lt;E9),MIN(D9*1.009,E9),IF(D9&gt;=E9,(D9))))</f>
        <v>4.8525</v>
      </c>
    </row>
    <row r="10" spans="2:8" x14ac:dyDescent="0.25">
      <c r="B10" s="10"/>
      <c r="C10" s="18"/>
      <c r="D10" s="18"/>
      <c r="E10" s="40"/>
      <c r="F10" s="40"/>
      <c r="G10" s="39"/>
      <c r="H10" s="39"/>
    </row>
    <row r="11" spans="2:8" x14ac:dyDescent="0.25">
      <c r="B11" s="2" t="s">
        <v>13</v>
      </c>
      <c r="C11" s="2" t="s">
        <v>10</v>
      </c>
      <c r="D11" s="4"/>
      <c r="E11" s="32">
        <v>90.48</v>
      </c>
      <c r="F11" s="32">
        <v>80.14</v>
      </c>
      <c r="G11" s="32">
        <f>IF((D11&lt;F11),(D11+F11)/2,IF(AND(D11&gt;=F11,D11&lt;E11),MIN(D11*1.02,E11),IF(D11&gt;=E11,(D11))))</f>
        <v>40.07</v>
      </c>
      <c r="H11" s="32">
        <f>IF((D11&lt;F11),(D11+F11*3)/4,IF(AND(D11&gt;=F11,D11&lt;E11),MIN(D11*1.05,E11),IF(D11&gt;=E11,(D11))))</f>
        <v>60.105000000000004</v>
      </c>
    </row>
    <row r="12" spans="2:8" x14ac:dyDescent="0.25">
      <c r="B12" s="2"/>
      <c r="C12" s="2" t="s">
        <v>11</v>
      </c>
      <c r="D12" s="4"/>
      <c r="E12" s="32">
        <v>6.68</v>
      </c>
      <c r="F12" s="32">
        <v>6.33</v>
      </c>
      <c r="G12" s="32">
        <f>IF((D12&lt;F12),(D12+F12)/2,IF(AND(D12&gt;=F12,D12&lt;E12),MIN(D12*1.004,E12),IF(D12&gt;=E12,(D12))))</f>
        <v>3.165</v>
      </c>
      <c r="H12" s="32">
        <f>IF((D12&lt;F12),(D12+F12*3)/4,IF(AND(D12&gt;=F12,D12&lt;E12),MIN(D12*1.009,E12),IF(D12&gt;=E12,(D12))))</f>
        <v>4.7475000000000005</v>
      </c>
    </row>
    <row r="13" spans="2:8" x14ac:dyDescent="0.25">
      <c r="B13" s="10"/>
      <c r="C13" s="18"/>
      <c r="D13" s="18"/>
      <c r="E13" s="40"/>
      <c r="F13" s="40"/>
      <c r="G13" s="39"/>
      <c r="H13" s="39"/>
    </row>
    <row r="14" spans="2:8" x14ac:dyDescent="0.25">
      <c r="B14" s="2" t="s">
        <v>14</v>
      </c>
      <c r="C14" s="2" t="s">
        <v>10</v>
      </c>
      <c r="D14" s="4"/>
      <c r="E14" s="32">
        <v>98.18</v>
      </c>
      <c r="F14" s="32">
        <v>81.12</v>
      </c>
      <c r="G14" s="32">
        <f>IF((D14&lt;F14),(D14+F14)/2,IF(AND(D14&gt;=F14,D14&lt;E14),MIN(D14*1.02,E14),IF(D14&gt;=E14,(D14))))</f>
        <v>40.56</v>
      </c>
      <c r="H14" s="32">
        <f>IF((D14&lt;F14),(D14+F14*3)/4,IF(AND(D14&gt;=F14,D14&lt;E14),MIN(D14*1.05,E14),IF(D14&gt;=E14,(D14))))</f>
        <v>60.84</v>
      </c>
    </row>
    <row r="15" spans="2:8" x14ac:dyDescent="0.25">
      <c r="B15" s="2"/>
      <c r="C15" s="2" t="s">
        <v>11</v>
      </c>
      <c r="D15" s="4"/>
      <c r="E15" s="32">
        <v>6.84</v>
      </c>
      <c r="F15" s="32">
        <v>6.45</v>
      </c>
      <c r="G15" s="32">
        <f>IF((D15&lt;F15),(D15+F15)/2,IF(AND(D15&gt;=F15,D15&lt;E15),MIN(D15*1.004,E15),IF(D15&gt;=E15,(D15))))</f>
        <v>3.2250000000000001</v>
      </c>
      <c r="H15" s="32">
        <f>IF((D15&lt;F15),(D15+F15*3)/4,IF(AND(D15&gt;=F15,D15&lt;E15),MIN(D15*1.009,E15),IF(D15&gt;=E15,(D15))))</f>
        <v>4.8375000000000004</v>
      </c>
    </row>
    <row r="16" spans="2:8" x14ac:dyDescent="0.25">
      <c r="B16" s="10"/>
      <c r="C16" s="18"/>
      <c r="D16" s="18"/>
      <c r="E16" s="40"/>
      <c r="F16" s="40"/>
      <c r="G16" s="39"/>
      <c r="H16" s="39"/>
    </row>
    <row r="17" spans="2:13" x14ac:dyDescent="0.25">
      <c r="B17" s="2" t="s">
        <v>15</v>
      </c>
      <c r="C17" s="2" t="s">
        <v>10</v>
      </c>
      <c r="D17" s="4"/>
      <c r="E17" s="32">
        <v>96.59</v>
      </c>
      <c r="F17" s="32">
        <v>92.62</v>
      </c>
      <c r="G17" s="32">
        <f>IF((D17&lt;F17),(D17+F17)/2,IF(AND(D17&gt;=F17,D17&lt;E17),MIN(D17*1.02,E17),IF(D17&gt;=E17,(D17))))</f>
        <v>46.31</v>
      </c>
      <c r="H17" s="32">
        <f>IF((D17&lt;F17),(D17+F17*3)/4,IF(AND(D17&gt;=F17,D17&lt;E17),MIN(D17*1.05,E17),IF(D17&gt;=E17,(D17))))</f>
        <v>69.465000000000003</v>
      </c>
    </row>
    <row r="18" spans="2:13" x14ac:dyDescent="0.25">
      <c r="B18" s="2"/>
      <c r="C18" s="2" t="s">
        <v>11</v>
      </c>
      <c r="D18" s="4"/>
      <c r="E18" s="32">
        <v>6.78</v>
      </c>
      <c r="F18" s="32">
        <v>6.56</v>
      </c>
      <c r="G18" s="32">
        <f>IF((D18&lt;F18),(D18+F18)/2,IF(AND(D18&gt;=F18,D18&lt;E18),MIN(D18*1.004,E18),IF(D18&gt;=E18,(D18))))</f>
        <v>3.28</v>
      </c>
      <c r="H18" s="32">
        <f>IF((D18&lt;F18),(D18+F18*3)/4,IF(AND(D18&gt;=F18,D18&lt;E18),MIN(D18*1.009,E18),IF(D18&gt;=E18,(D18))))</f>
        <v>4.92</v>
      </c>
    </row>
    <row r="19" spans="2:13" x14ac:dyDescent="0.25">
      <c r="B19" s="10"/>
      <c r="C19" s="18"/>
      <c r="D19" s="18"/>
      <c r="E19" s="39"/>
      <c r="F19" s="39"/>
      <c r="G19" s="39"/>
      <c r="H19" s="39"/>
    </row>
    <row r="20" spans="2:13" x14ac:dyDescent="0.25">
      <c r="B20" s="2" t="s">
        <v>16</v>
      </c>
      <c r="C20" s="2" t="s">
        <v>10</v>
      </c>
      <c r="D20" s="4"/>
      <c r="E20" s="32">
        <v>87.44</v>
      </c>
      <c r="F20" s="32">
        <v>73.180000000000007</v>
      </c>
      <c r="G20" s="32">
        <f>IF((D20&lt;F20),(D20+F20)/2,IF(AND(D20&gt;=F20,D20&lt;E20),MIN(D20*1.02,E20),IF(D20&gt;=E20,(D20))))</f>
        <v>36.590000000000003</v>
      </c>
      <c r="H20" s="32">
        <f>IF((D20&lt;F20),(D20+F20*3)/4,IF(AND(D20&gt;=F20,D20&lt;E20),MIN(D20*1.05,E20),IF(D20&gt;=E20,(D20))))</f>
        <v>54.885000000000005</v>
      </c>
    </row>
    <row r="21" spans="2:13" x14ac:dyDescent="0.25">
      <c r="B21" s="2"/>
      <c r="C21" s="2" t="s">
        <v>11</v>
      </c>
      <c r="D21" s="4"/>
      <c r="E21" s="32">
        <v>6.48</v>
      </c>
      <c r="F21" s="32">
        <v>6.08</v>
      </c>
      <c r="G21" s="32">
        <f>IF((D21&lt;F21),(D21+F21)/2,IF(AND(D21&gt;=F21,D21&lt;E21),MIN(D21*1.004,E21),IF(D21&gt;=E21,(D21))))</f>
        <v>3.04</v>
      </c>
      <c r="H21" s="32">
        <f>IF((D21&lt;F21),(D21+F21*3)/4,IF(AND(D21&gt;=F21,D21&lt;E21),MIN(D21*1.009,E21),IF(D21&gt;=E21,(D21))))</f>
        <v>4.5600000000000005</v>
      </c>
    </row>
    <row r="22" spans="2:13" x14ac:dyDescent="0.25">
      <c r="B22" s="10"/>
      <c r="C22" s="18"/>
      <c r="D22" s="18"/>
      <c r="E22" s="40"/>
      <c r="F22" s="40"/>
      <c r="G22" s="39"/>
      <c r="H22" s="39"/>
      <c r="M22" s="42"/>
    </row>
    <row r="23" spans="2:13" x14ac:dyDescent="0.25">
      <c r="B23" s="3" t="s">
        <v>17</v>
      </c>
      <c r="C23" s="2" t="s">
        <v>10</v>
      </c>
      <c r="D23" s="5"/>
      <c r="E23" s="32">
        <v>81.180000000000007</v>
      </c>
      <c r="F23" s="32">
        <v>58.21</v>
      </c>
      <c r="G23" s="32">
        <f>IF((D23&lt;F23),(D23+F23)/2,IF(AND(D23&gt;=F23,D23&lt;E23),MIN(D23*1.02,E23),IF(D23&gt;=E23,(D23))))</f>
        <v>29.105</v>
      </c>
      <c r="H23" s="32">
        <f>IF((D23&lt;F23),(D23+F23*3)/4,IF(AND(D23&gt;=F23,D23&lt;E23),MIN(D23*1.05,E23),IF(D23&gt;=E23,(D23))))</f>
        <v>43.657499999999999</v>
      </c>
    </row>
    <row r="24" spans="2:13" x14ac:dyDescent="0.25">
      <c r="B24" s="2"/>
      <c r="C24" s="2" t="s">
        <v>11</v>
      </c>
      <c r="D24" s="5"/>
      <c r="E24" s="32">
        <v>6.3</v>
      </c>
      <c r="F24" s="32">
        <v>5.96</v>
      </c>
      <c r="G24" s="32">
        <f>IF((D24&lt;F24),(D24+F24)/2,IF(AND(D24&gt;=F24,D24&lt;E24),MIN(D24*1.004,E24),IF(D24&gt;=E24,(D24))))</f>
        <v>2.98</v>
      </c>
      <c r="H24" s="32">
        <f>IF((D24&lt;F24),(D24+F24*3)/4,IF(AND(D24&gt;=F24,D24&lt;E24),MIN(D24*1.009,E24),IF(D24&gt;=E24,(D24))))</f>
        <v>4.47</v>
      </c>
    </row>
    <row r="25" spans="2:13" x14ac:dyDescent="0.25">
      <c r="B25" s="10"/>
      <c r="C25" s="18"/>
      <c r="D25" s="18"/>
      <c r="E25" s="39"/>
      <c r="F25" s="39"/>
      <c r="G25" s="39"/>
      <c r="H25" s="39"/>
    </row>
    <row r="26" spans="2:13" x14ac:dyDescent="0.25">
      <c r="B26" s="3" t="s">
        <v>18</v>
      </c>
      <c r="C26" s="2" t="s">
        <v>10</v>
      </c>
      <c r="D26" s="4"/>
      <c r="E26" s="32">
        <v>78.59</v>
      </c>
      <c r="F26" s="32">
        <v>59.24</v>
      </c>
      <c r="G26" s="32">
        <f>IF((D26&lt;F26),(D26+F26)/2,IF(AND(D26&gt;=F26,D26&lt;E26),MIN(D26*1.02,E26),IF(D26&gt;=E26,(D26))))</f>
        <v>29.62</v>
      </c>
      <c r="H26" s="32">
        <f>IF((D26&lt;F26),(D26+F26*3)/4,IF(AND(D26&gt;=F26,D26&lt;E26),MIN(D26*1.05,E26),IF(D26&gt;=E26,(D26))))</f>
        <v>44.43</v>
      </c>
    </row>
    <row r="27" spans="2:13" x14ac:dyDescent="0.25">
      <c r="B27" s="2"/>
      <c r="C27" s="2" t="s">
        <v>11</v>
      </c>
      <c r="D27" s="4"/>
      <c r="E27" s="32">
        <v>6.28</v>
      </c>
      <c r="F27" s="32">
        <v>6.06</v>
      </c>
      <c r="G27" s="32">
        <f>IF((D27&lt;F27),(D27+F27)/2,IF(AND(D27&gt;=F27,D27&lt;E27),MIN(D27*1.004,E27),IF(D27&gt;=E27,(D27))))</f>
        <v>3.03</v>
      </c>
      <c r="H27" s="32">
        <f>IF((D27&lt;F27),(D27+F27*3)/4,IF(AND(D27&gt;=F27,D27&lt;E27),MIN(D27*1.009,E27),IF(D27&gt;=E27,(D27))))</f>
        <v>4.5449999999999999</v>
      </c>
    </row>
    <row r="28" spans="2:13" x14ac:dyDescent="0.25">
      <c r="B28" s="10"/>
      <c r="C28" s="18"/>
      <c r="D28" s="18"/>
      <c r="E28" s="39"/>
      <c r="F28" s="39"/>
      <c r="G28" s="39"/>
      <c r="H28" s="39"/>
    </row>
    <row r="29" spans="2:13" ht="30" x14ac:dyDescent="0.25">
      <c r="B29" s="3" t="s">
        <v>19</v>
      </c>
      <c r="C29" s="2" t="s">
        <v>10</v>
      </c>
      <c r="D29" s="4"/>
      <c r="E29" s="32">
        <v>87.94</v>
      </c>
      <c r="F29" s="32">
        <v>78.040000000000006</v>
      </c>
      <c r="G29" s="32">
        <f>IF((D29&lt;F29),(D29+F29)/2,IF(AND(D29&gt;=F29,D29&lt;E29),MIN(D29*1.02,E29),IF(D29&gt;=E29,(D29))))</f>
        <v>39.020000000000003</v>
      </c>
      <c r="H29" s="32">
        <f>IF((D29&lt;F29),(D29+F29*3)/4,IF(AND(D29&gt;=F29,D29&lt;E29),MIN(D29*1.05,E29),IF(D29&gt;=E29,(D29))))</f>
        <v>58.53</v>
      </c>
    </row>
    <row r="30" spans="2:13" x14ac:dyDescent="0.25">
      <c r="B30" s="2"/>
      <c r="C30" s="2" t="s">
        <v>11</v>
      </c>
      <c r="D30" s="4"/>
      <c r="E30" s="32">
        <v>6.53</v>
      </c>
      <c r="F30" s="32">
        <v>6.23</v>
      </c>
      <c r="G30" s="32">
        <f>IF((D30&lt;F30),(D30+F30)/2,IF(AND(D30&gt;=F30,D30&lt;E30),MIN(D30*1.004,E30),IF(D30&gt;=E30,(D30))))</f>
        <v>3.1150000000000002</v>
      </c>
      <c r="H30" s="32">
        <f>IF((D30&lt;F30),(D30+F30*3)/4,IF(AND(D30&gt;=F30,D30&lt;E30),MIN(D30*1.009,E30),IF(D30&gt;=E30,(D30))))</f>
        <v>4.6725000000000003</v>
      </c>
    </row>
    <row r="31" spans="2:13" x14ac:dyDescent="0.25">
      <c r="B31" s="10"/>
      <c r="C31" s="18"/>
      <c r="D31" s="18"/>
      <c r="E31" s="41"/>
      <c r="F31" s="39"/>
      <c r="G31" s="39"/>
      <c r="H31" s="39"/>
    </row>
    <row r="32" spans="2:13" ht="27.75" x14ac:dyDescent="0.25">
      <c r="B32" s="3" t="s">
        <v>20</v>
      </c>
      <c r="C32" s="2" t="s">
        <v>10</v>
      </c>
      <c r="D32" s="4"/>
      <c r="E32" s="32">
        <v>77.92</v>
      </c>
      <c r="F32" s="32">
        <v>63.38</v>
      </c>
      <c r="G32" s="32">
        <f>IF((D32&lt;F32),(D32+F32)/2,IF(AND(D32&gt;=F32,D32&lt;E32),MIN(D32*1.02,E32),IF(D32&gt;=E32,(D32))))</f>
        <v>31.69</v>
      </c>
      <c r="H32" s="32">
        <f>IF((D32&lt;F32),(D32+F32*3)/4,IF(AND(D32&gt;=F32,D32&lt;E32),MIN(D32*1.05,E32),IF(D32&gt;=E32,(D32))))</f>
        <v>47.535000000000004</v>
      </c>
    </row>
    <row r="33" spans="2:8" x14ac:dyDescent="0.25">
      <c r="B33" s="2"/>
      <c r="C33" s="2" t="s">
        <v>11</v>
      </c>
      <c r="D33" s="4"/>
      <c r="E33" s="32">
        <v>6.15</v>
      </c>
      <c r="F33" s="32">
        <v>5.86</v>
      </c>
      <c r="G33" s="32">
        <f>IF((D33&lt;F33),(D33+F33)/2,IF(AND(D33&gt;=F33,D33&lt;E33),MIN(D33*1.004,E33),IF(D33&gt;=E33,(D33))))</f>
        <v>2.93</v>
      </c>
      <c r="H33" s="32">
        <f>IF((D33&lt;F33),(D33+F33*3)/4,IF(AND(D33&gt;=F33,D33&lt;E33),MIN(D33*1.009,E33),IF(D33&gt;=E33,(D33))))</f>
        <v>4.3950000000000005</v>
      </c>
    </row>
  </sheetData>
  <sheetProtection algorithmName="SHA-512" hashValue="8pgZUHwDuWzIo0SibOmHIhVQ8xsERkxWnj5CPwrerU0lm8S+xK9X2/Qm04PwJn3yaVuLF1FxWcfJtbxBSqW8JQ==" saltValue="8z/an3oVSTRDuao9ekiyIQ==" spinCount="100000" sheet="1" objects="1" scenarios="1" selectLockedCells="1"/>
  <conditionalFormatting sqref="F23:F24">
    <cfRule type="containsBlanks" dxfId="12" priority="7">
      <formula>LEN(TRIM(F23))=0</formula>
    </cfRule>
  </conditionalFormatting>
  <conditionalFormatting sqref="D8">
    <cfRule type="containsBlanks" dxfId="11" priority="15">
      <formula>LEN(TRIM(D8))=0</formula>
    </cfRule>
  </conditionalFormatting>
  <conditionalFormatting sqref="D11:D12">
    <cfRule type="containsBlanks" dxfId="10" priority="14">
      <formula>LEN(TRIM(D11))=0</formula>
    </cfRule>
  </conditionalFormatting>
  <conditionalFormatting sqref="D14:D15">
    <cfRule type="containsBlanks" dxfId="9" priority="13">
      <formula>LEN(TRIM(D14))=0</formula>
    </cfRule>
  </conditionalFormatting>
  <conditionalFormatting sqref="D17:D18">
    <cfRule type="containsBlanks" dxfId="8" priority="12">
      <formula>LEN(TRIM(D17))=0</formula>
    </cfRule>
  </conditionalFormatting>
  <conditionalFormatting sqref="D20:D21">
    <cfRule type="containsBlanks" dxfId="7" priority="11">
      <formula>LEN(TRIM(D20))=0</formula>
    </cfRule>
  </conditionalFormatting>
  <conditionalFormatting sqref="D29:D30">
    <cfRule type="containsBlanks" dxfId="6" priority="10">
      <formula>LEN(TRIM(D29))=0</formula>
    </cfRule>
  </conditionalFormatting>
  <conditionalFormatting sqref="D32:D33">
    <cfRule type="containsBlanks" dxfId="5" priority="9">
      <formula>LEN(TRIM(D32))=0</formula>
    </cfRule>
  </conditionalFormatting>
  <conditionalFormatting sqref="D26:D27">
    <cfRule type="containsBlanks" dxfId="4" priority="8">
      <formula>LEN(TRIM(D26))=0</formula>
    </cfRule>
  </conditionalFormatting>
  <conditionalFormatting sqref="D9">
    <cfRule type="containsBlanks" dxfId="3" priority="6">
      <formula>LEN(TRIM(D9))=0</formula>
    </cfRule>
  </conditionalFormatting>
  <conditionalFormatting sqref="D5">
    <cfRule type="containsBlanks" dxfId="2" priority="2">
      <formula>LEN(TRIM(D5))=0</formula>
    </cfRule>
  </conditionalFormatting>
  <conditionalFormatting sqref="D6">
    <cfRule type="containsBlanks" dxfId="1" priority="1">
      <formula>LEN(TRIM(D6))=0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7C63-BA2A-4410-B74D-D1BBF5F70C33}">
  <dimension ref="A1:H40"/>
  <sheetViews>
    <sheetView workbookViewId="0">
      <selection activeCell="D16" sqref="D16"/>
    </sheetView>
  </sheetViews>
  <sheetFormatPr defaultRowHeight="15" x14ac:dyDescent="0.25"/>
  <cols>
    <col min="1" max="1" width="4.140625" customWidth="1"/>
    <col min="2" max="2" width="54.42578125" customWidth="1"/>
    <col min="3" max="3" width="20.5703125" customWidth="1"/>
    <col min="4" max="7" width="17.140625" customWidth="1"/>
  </cols>
  <sheetData>
    <row r="1" spans="1:8" ht="24.6" customHeight="1" x14ac:dyDescent="0.25">
      <c r="A1" s="15"/>
      <c r="B1" s="16" t="s">
        <v>21</v>
      </c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ht="30" x14ac:dyDescent="0.25">
      <c r="A3" s="15"/>
      <c r="B3" s="11" t="s">
        <v>2</v>
      </c>
      <c r="C3" s="11" t="s">
        <v>3</v>
      </c>
      <c r="D3" s="12" t="s">
        <v>5</v>
      </c>
      <c r="E3" s="12" t="s">
        <v>6</v>
      </c>
      <c r="F3" s="12" t="s">
        <v>7</v>
      </c>
      <c r="G3" s="12" t="s">
        <v>8</v>
      </c>
      <c r="H3" s="15"/>
    </row>
    <row r="4" spans="1:8" ht="38.25" x14ac:dyDescent="0.25">
      <c r="A4" s="15"/>
      <c r="B4" s="1" t="s">
        <v>9</v>
      </c>
      <c r="C4" s="8" t="s">
        <v>10</v>
      </c>
      <c r="D4" s="32">
        <f>AVERAGE(D7,D10,D13,D16,D19,D22,D25,D28)</f>
        <v>89.396250000000009</v>
      </c>
      <c r="E4" s="32">
        <f>AVERAGE(E7,E10,E13,E16,E19,E22,E25,E28)</f>
        <v>75.71875</v>
      </c>
      <c r="F4" s="32">
        <f>E4-5</f>
        <v>70.71875</v>
      </c>
      <c r="G4" s="32">
        <f>E4+2</f>
        <v>77.71875</v>
      </c>
      <c r="H4" s="15"/>
    </row>
    <row r="5" spans="1:8" x14ac:dyDescent="0.25">
      <c r="A5" s="15"/>
      <c r="B5" s="8"/>
      <c r="C5" s="8" t="s">
        <v>11</v>
      </c>
      <c r="D5" s="32">
        <f>AVERAGE(D8,D11,D14,D17,D20,D23,D26,D29)</f>
        <v>6.5737500000000004</v>
      </c>
      <c r="E5" s="32">
        <f>AVERAGE(E8,E11,E14,E17,E20,E23,E26,E29)</f>
        <v>6.2675000000000001</v>
      </c>
      <c r="F5" s="32">
        <f>E5-0.1</f>
        <v>6.1675000000000004</v>
      </c>
      <c r="G5" s="32">
        <f>E5+0.05</f>
        <v>6.3174999999999999</v>
      </c>
      <c r="H5" s="15"/>
    </row>
    <row r="6" spans="1:8" x14ac:dyDescent="0.25">
      <c r="A6" s="15"/>
      <c r="B6" s="13"/>
      <c r="C6" s="14"/>
      <c r="D6" s="33"/>
      <c r="E6" s="33"/>
      <c r="F6" s="33"/>
      <c r="G6" s="34"/>
      <c r="H6" s="15"/>
    </row>
    <row r="7" spans="1:8" x14ac:dyDescent="0.25">
      <c r="A7" s="15"/>
      <c r="B7" s="8" t="s">
        <v>12</v>
      </c>
      <c r="C7" s="8" t="s">
        <v>10</v>
      </c>
      <c r="D7" s="32">
        <v>94.77</v>
      </c>
      <c r="E7" s="32">
        <v>83.2</v>
      </c>
      <c r="F7" s="32">
        <f>E7-5</f>
        <v>78.2</v>
      </c>
      <c r="G7" s="32">
        <f>E7+2</f>
        <v>85.2</v>
      </c>
      <c r="H7" s="15"/>
    </row>
    <row r="8" spans="1:8" x14ac:dyDescent="0.25">
      <c r="A8" s="15"/>
      <c r="B8" s="8"/>
      <c r="C8" s="8" t="s">
        <v>11</v>
      </c>
      <c r="D8" s="32">
        <v>6.7</v>
      </c>
      <c r="E8" s="32">
        <v>6.47</v>
      </c>
      <c r="F8" s="32">
        <f>E8-0.1</f>
        <v>6.37</v>
      </c>
      <c r="G8" s="32">
        <f>E8+0.05</f>
        <v>6.52</v>
      </c>
      <c r="H8" s="15"/>
    </row>
    <row r="9" spans="1:8" x14ac:dyDescent="0.25">
      <c r="A9" s="15"/>
      <c r="B9" s="13"/>
      <c r="C9" s="14"/>
      <c r="D9" s="33"/>
      <c r="E9" s="33"/>
      <c r="F9" s="33"/>
      <c r="G9" s="34"/>
      <c r="H9" s="15"/>
    </row>
    <row r="10" spans="1:8" x14ac:dyDescent="0.25">
      <c r="A10" s="15"/>
      <c r="B10" s="8" t="s">
        <v>13</v>
      </c>
      <c r="C10" s="8" t="s">
        <v>10</v>
      </c>
      <c r="D10" s="32">
        <v>90.48</v>
      </c>
      <c r="E10" s="32">
        <v>80.14</v>
      </c>
      <c r="F10" s="32">
        <f>E10-5</f>
        <v>75.14</v>
      </c>
      <c r="G10" s="32">
        <f>E10+2</f>
        <v>82.14</v>
      </c>
      <c r="H10" s="15"/>
    </row>
    <row r="11" spans="1:8" x14ac:dyDescent="0.25">
      <c r="A11" s="15"/>
      <c r="B11" s="8"/>
      <c r="C11" s="8" t="s">
        <v>11</v>
      </c>
      <c r="D11" s="32">
        <v>6.68</v>
      </c>
      <c r="E11" s="32">
        <v>6.33</v>
      </c>
      <c r="F11" s="32">
        <f>E11-0.1</f>
        <v>6.23</v>
      </c>
      <c r="G11" s="32">
        <f>E11+0.05</f>
        <v>6.38</v>
      </c>
      <c r="H11" s="15"/>
    </row>
    <row r="12" spans="1:8" x14ac:dyDescent="0.25">
      <c r="A12" s="15"/>
      <c r="B12" s="13"/>
      <c r="C12" s="14"/>
      <c r="D12" s="33"/>
      <c r="E12" s="33"/>
      <c r="F12" s="33"/>
      <c r="G12" s="34"/>
      <c r="H12" s="15"/>
    </row>
    <row r="13" spans="1:8" x14ac:dyDescent="0.25">
      <c r="A13" s="15"/>
      <c r="B13" s="8" t="s">
        <v>14</v>
      </c>
      <c r="C13" s="8" t="s">
        <v>10</v>
      </c>
      <c r="D13" s="32">
        <v>98.18</v>
      </c>
      <c r="E13" s="32">
        <v>81.12</v>
      </c>
      <c r="F13" s="32">
        <f>E13-5</f>
        <v>76.12</v>
      </c>
      <c r="G13" s="32">
        <f>E13+2</f>
        <v>83.12</v>
      </c>
      <c r="H13" s="15"/>
    </row>
    <row r="14" spans="1:8" x14ac:dyDescent="0.25">
      <c r="A14" s="15"/>
      <c r="B14" s="8"/>
      <c r="C14" s="8" t="s">
        <v>11</v>
      </c>
      <c r="D14" s="32">
        <v>6.84</v>
      </c>
      <c r="E14" s="32">
        <v>6.45</v>
      </c>
      <c r="F14" s="32">
        <f>E14-0.1</f>
        <v>6.3500000000000005</v>
      </c>
      <c r="G14" s="32">
        <f>E14+0.05</f>
        <v>6.5</v>
      </c>
      <c r="H14" s="15"/>
    </row>
    <row r="15" spans="1:8" x14ac:dyDescent="0.25">
      <c r="A15" s="15"/>
      <c r="B15" s="13"/>
      <c r="C15" s="14"/>
      <c r="D15" s="33"/>
      <c r="E15" s="33"/>
      <c r="F15" s="33"/>
      <c r="G15" s="34"/>
      <c r="H15" s="15"/>
    </row>
    <row r="16" spans="1:8" x14ac:dyDescent="0.25">
      <c r="A16" s="15"/>
      <c r="B16" s="8" t="s">
        <v>15</v>
      </c>
      <c r="C16" s="8" t="s">
        <v>10</v>
      </c>
      <c r="D16" s="32">
        <v>96.59</v>
      </c>
      <c r="E16" s="32">
        <v>92.62</v>
      </c>
      <c r="F16" s="32">
        <f>E16-5</f>
        <v>87.62</v>
      </c>
      <c r="G16" s="32">
        <f>E16+2</f>
        <v>94.62</v>
      </c>
      <c r="H16" s="15"/>
    </row>
    <row r="17" spans="1:8" x14ac:dyDescent="0.25">
      <c r="A17" s="15"/>
      <c r="B17" s="8"/>
      <c r="C17" s="8" t="s">
        <v>11</v>
      </c>
      <c r="D17" s="32">
        <v>6.78</v>
      </c>
      <c r="E17" s="32">
        <v>6.56</v>
      </c>
      <c r="F17" s="32">
        <f>E17-0.1</f>
        <v>6.46</v>
      </c>
      <c r="G17" s="32">
        <f>E17+0.05</f>
        <v>6.6099999999999994</v>
      </c>
      <c r="H17" s="15"/>
    </row>
    <row r="18" spans="1:8" x14ac:dyDescent="0.25">
      <c r="A18" s="15"/>
      <c r="B18" s="13"/>
      <c r="C18" s="14"/>
      <c r="D18" s="33"/>
      <c r="E18" s="35"/>
      <c r="F18" s="33"/>
      <c r="G18" s="34"/>
      <c r="H18" s="15"/>
    </row>
    <row r="19" spans="1:8" x14ac:dyDescent="0.25">
      <c r="A19" s="15"/>
      <c r="B19" s="8" t="s">
        <v>16</v>
      </c>
      <c r="C19" s="8" t="s">
        <v>10</v>
      </c>
      <c r="D19" s="32">
        <v>87.44</v>
      </c>
      <c r="E19" s="32">
        <v>73.180000000000007</v>
      </c>
      <c r="F19" s="32">
        <f>E19-5</f>
        <v>68.180000000000007</v>
      </c>
      <c r="G19" s="32">
        <f>E19+2</f>
        <v>75.180000000000007</v>
      </c>
      <c r="H19" s="15"/>
    </row>
    <row r="20" spans="1:8" x14ac:dyDescent="0.25">
      <c r="A20" s="15"/>
      <c r="B20" s="8"/>
      <c r="C20" s="8" t="s">
        <v>11</v>
      </c>
      <c r="D20" s="32">
        <v>6.48</v>
      </c>
      <c r="E20" s="32">
        <v>6.08</v>
      </c>
      <c r="F20" s="32">
        <f>E20-0.1</f>
        <v>5.98</v>
      </c>
      <c r="G20" s="32">
        <f>E20+0.05</f>
        <v>6.13</v>
      </c>
      <c r="H20" s="15"/>
    </row>
    <row r="21" spans="1:8" x14ac:dyDescent="0.25">
      <c r="A21" s="15"/>
      <c r="B21" s="13"/>
      <c r="C21" s="14"/>
      <c r="D21" s="35"/>
      <c r="E21" s="33"/>
      <c r="F21" s="33"/>
      <c r="G21" s="34"/>
      <c r="H21" s="15"/>
    </row>
    <row r="22" spans="1:8" x14ac:dyDescent="0.25">
      <c r="A22" s="15"/>
      <c r="B22" s="3" t="s">
        <v>17</v>
      </c>
      <c r="C22" s="2" t="s">
        <v>10</v>
      </c>
      <c r="D22" s="32">
        <v>81.180000000000007</v>
      </c>
      <c r="E22" s="36">
        <v>58.21</v>
      </c>
      <c r="F22" s="32">
        <f>E22-5</f>
        <v>53.21</v>
      </c>
      <c r="G22" s="32">
        <f>E22+2</f>
        <v>60.21</v>
      </c>
      <c r="H22" s="15"/>
    </row>
    <row r="23" spans="1:8" x14ac:dyDescent="0.25">
      <c r="A23" s="15"/>
      <c r="B23" s="2"/>
      <c r="C23" s="2" t="s">
        <v>11</v>
      </c>
      <c r="D23" s="32">
        <v>6.3</v>
      </c>
      <c r="E23" s="36">
        <v>5.96</v>
      </c>
      <c r="F23" s="32">
        <f>E23-0.1</f>
        <v>5.86</v>
      </c>
      <c r="G23" s="32">
        <f>E23+0.05</f>
        <v>6.01</v>
      </c>
      <c r="H23" s="15"/>
    </row>
    <row r="24" spans="1:8" x14ac:dyDescent="0.25">
      <c r="A24" s="15"/>
      <c r="B24" s="10"/>
      <c r="C24" s="9"/>
      <c r="D24" s="33"/>
      <c r="E24" s="35"/>
      <c r="F24" s="33"/>
      <c r="G24" s="34"/>
      <c r="H24" s="15"/>
    </row>
    <row r="25" spans="1:8" x14ac:dyDescent="0.25">
      <c r="A25" s="15"/>
      <c r="B25" s="3" t="s">
        <v>18</v>
      </c>
      <c r="C25" s="2" t="s">
        <v>10</v>
      </c>
      <c r="D25" s="32">
        <v>78.59</v>
      </c>
      <c r="E25" s="32">
        <v>59.24</v>
      </c>
      <c r="F25" s="32">
        <f>E25-5</f>
        <v>54.24</v>
      </c>
      <c r="G25" s="32">
        <f>E25+2</f>
        <v>61.24</v>
      </c>
      <c r="H25" s="15"/>
    </row>
    <row r="26" spans="1:8" x14ac:dyDescent="0.25">
      <c r="A26" s="15"/>
      <c r="B26" s="2"/>
      <c r="C26" s="2" t="s">
        <v>11</v>
      </c>
      <c r="D26" s="32">
        <v>6.28</v>
      </c>
      <c r="E26" s="32">
        <v>6.06</v>
      </c>
      <c r="F26" s="32">
        <f>E26-0.1</f>
        <v>5.96</v>
      </c>
      <c r="G26" s="32">
        <f>E26+0.05</f>
        <v>6.1099999999999994</v>
      </c>
      <c r="H26" s="15"/>
    </row>
    <row r="27" spans="1:8" x14ac:dyDescent="0.25">
      <c r="A27" s="15"/>
      <c r="B27" s="10"/>
      <c r="C27" s="9"/>
      <c r="D27" s="35"/>
      <c r="E27" s="35"/>
      <c r="F27" s="33"/>
      <c r="G27" s="34"/>
      <c r="H27" s="15"/>
    </row>
    <row r="28" spans="1:8" x14ac:dyDescent="0.25">
      <c r="A28" s="15"/>
      <c r="B28" s="3" t="s">
        <v>19</v>
      </c>
      <c r="C28" s="8" t="s">
        <v>10</v>
      </c>
      <c r="D28" s="32">
        <v>87.94</v>
      </c>
      <c r="E28" s="32">
        <v>78.040000000000006</v>
      </c>
      <c r="F28" s="32">
        <f>E28-5</f>
        <v>73.040000000000006</v>
      </c>
      <c r="G28" s="32">
        <f>E28+2</f>
        <v>80.040000000000006</v>
      </c>
      <c r="H28" s="15"/>
    </row>
    <row r="29" spans="1:8" x14ac:dyDescent="0.25">
      <c r="A29" s="15"/>
      <c r="B29" s="8"/>
      <c r="C29" s="8" t="s">
        <v>11</v>
      </c>
      <c r="D29" s="32">
        <v>6.53</v>
      </c>
      <c r="E29" s="32">
        <v>6.23</v>
      </c>
      <c r="F29" s="32">
        <f>E29-0.1</f>
        <v>6.1300000000000008</v>
      </c>
      <c r="G29" s="32">
        <f>E29+0.05</f>
        <v>6.28</v>
      </c>
      <c r="H29" s="15"/>
    </row>
    <row r="30" spans="1:8" x14ac:dyDescent="0.25">
      <c r="A30" s="15"/>
      <c r="B30" s="13"/>
      <c r="C30" s="14"/>
      <c r="D30" s="37"/>
      <c r="E30" s="35"/>
      <c r="F30" s="33"/>
      <c r="G30" s="34"/>
      <c r="H30" s="15"/>
    </row>
    <row r="31" spans="1:8" ht="27.75" x14ac:dyDescent="0.25">
      <c r="A31" s="15"/>
      <c r="B31" s="1" t="s">
        <v>20</v>
      </c>
      <c r="C31" s="8" t="s">
        <v>10</v>
      </c>
      <c r="D31" s="32">
        <v>77.92</v>
      </c>
      <c r="E31" s="32">
        <v>63.38</v>
      </c>
      <c r="F31" s="32">
        <f>E31-5</f>
        <v>58.38</v>
      </c>
      <c r="G31" s="32">
        <f>E31+2</f>
        <v>65.38</v>
      </c>
      <c r="H31" s="15"/>
    </row>
    <row r="32" spans="1:8" x14ac:dyDescent="0.25">
      <c r="A32" s="15"/>
      <c r="B32" s="8"/>
      <c r="C32" s="8" t="s">
        <v>11</v>
      </c>
      <c r="D32" s="32">
        <v>6.15</v>
      </c>
      <c r="E32" s="32">
        <v>5.86</v>
      </c>
      <c r="F32" s="32">
        <f>E32-0.1</f>
        <v>5.7600000000000007</v>
      </c>
      <c r="G32" s="32">
        <f>E32+0.05</f>
        <v>5.91</v>
      </c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7" t="s">
        <v>22</v>
      </c>
      <c r="E34" s="15"/>
      <c r="F34" s="15"/>
      <c r="G34" s="15"/>
      <c r="H34" s="15"/>
    </row>
    <row r="35" spans="1:8" x14ac:dyDescent="0.25">
      <c r="A35" s="15"/>
      <c r="B35" s="15"/>
      <c r="C35" s="15"/>
      <c r="D35" s="17" t="s">
        <v>22</v>
      </c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  <row r="37" spans="1:8" x14ac:dyDescent="0.25">
      <c r="A37" s="15"/>
      <c r="B37" s="15"/>
      <c r="C37" s="15"/>
      <c r="D37" s="15"/>
      <c r="E37" s="15"/>
      <c r="F37" s="15"/>
      <c r="G37" s="15"/>
      <c r="H37" s="15"/>
    </row>
    <row r="38" spans="1:8" x14ac:dyDescent="0.25">
      <c r="A38" s="15"/>
      <c r="B38" s="15"/>
      <c r="C38" s="15"/>
      <c r="D38" s="15"/>
      <c r="E38" s="15"/>
      <c r="F38" s="15"/>
      <c r="G38" s="15"/>
      <c r="H38" s="15"/>
    </row>
    <row r="39" spans="1:8" x14ac:dyDescent="0.25">
      <c r="A39" s="15"/>
      <c r="B39" s="15"/>
      <c r="C39" s="15"/>
      <c r="D39" s="15"/>
      <c r="E39" s="15"/>
      <c r="F39" s="15"/>
      <c r="G39" s="15"/>
      <c r="H39" s="15"/>
    </row>
    <row r="40" spans="1:8" x14ac:dyDescent="0.25">
      <c r="A40" s="15"/>
      <c r="B40" s="15"/>
      <c r="C40" s="15"/>
      <c r="D40" s="15"/>
      <c r="E40" s="15"/>
      <c r="F40" s="15"/>
      <c r="G40" s="15"/>
      <c r="H40" s="15"/>
    </row>
  </sheetData>
  <sheetProtection algorithmName="SHA-512" hashValue="nB4ZId5eKput6Hu1LGeUPw1vaaLnVVmSQYKOq4qy7w0AG+BtfJgezDYA712paH4TQehUWv028X5rYxemCtDcsA==" saltValue="UrUWKB7Zzw6i6WoUdz3YXQ==" spinCount="100000" sheet="1" objects="1" scenarios="1"/>
  <conditionalFormatting sqref="E22:E23">
    <cfRule type="containsBlanks" dxfId="0" priority="1">
      <formula>LEN(TRIM(E22))=0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D8C9-E205-4A87-B455-918C2E216F05}">
  <dimension ref="B2:H11"/>
  <sheetViews>
    <sheetView workbookViewId="0">
      <selection activeCell="C5" sqref="C5"/>
    </sheetView>
  </sheetViews>
  <sheetFormatPr defaultRowHeight="15" x14ac:dyDescent="0.25"/>
  <cols>
    <col min="2" max="2" width="27.5703125" customWidth="1"/>
  </cols>
  <sheetData>
    <row r="2" spans="2:8" ht="15.75" thickBot="1" x14ac:dyDescent="0.3"/>
    <row r="3" spans="2:8" x14ac:dyDescent="0.25">
      <c r="B3" s="19"/>
      <c r="C3" s="20"/>
      <c r="D3" s="20"/>
      <c r="E3" s="20"/>
      <c r="F3" s="20"/>
      <c r="G3" s="20"/>
      <c r="H3" s="21"/>
    </row>
    <row r="4" spans="2:8" x14ac:dyDescent="0.25">
      <c r="B4" s="22" t="s">
        <v>23</v>
      </c>
      <c r="C4" s="23"/>
      <c r="D4" s="24" t="s">
        <v>24</v>
      </c>
      <c r="H4" s="25"/>
    </row>
    <row r="5" spans="2:8" x14ac:dyDescent="0.25">
      <c r="B5" s="22" t="s">
        <v>25</v>
      </c>
      <c r="C5" s="26"/>
      <c r="D5" s="24" t="s">
        <v>26</v>
      </c>
      <c r="H5" s="25"/>
    </row>
    <row r="6" spans="2:8" x14ac:dyDescent="0.25">
      <c r="B6" s="22" t="s">
        <v>27</v>
      </c>
      <c r="C6" s="27">
        <f>SUM((C4-C5)/1)</f>
        <v>0</v>
      </c>
      <c r="H6" s="25"/>
    </row>
    <row r="7" spans="2:8" x14ac:dyDescent="0.25">
      <c r="B7" s="22"/>
      <c r="H7" s="25"/>
    </row>
    <row r="8" spans="2:8" x14ac:dyDescent="0.25">
      <c r="B8" s="22" t="s">
        <v>28</v>
      </c>
      <c r="C8" s="28">
        <f>C4</f>
        <v>0</v>
      </c>
      <c r="D8" s="28">
        <f>5</f>
        <v>5</v>
      </c>
      <c r="H8" s="25"/>
    </row>
    <row r="9" spans="2:8" x14ac:dyDescent="0.25">
      <c r="B9" s="22" t="s">
        <v>29</v>
      </c>
      <c r="C9" s="28">
        <f>SUM(C4-C6)</f>
        <v>0</v>
      </c>
      <c r="D9" s="28">
        <f>SUM(C8-0.01)</f>
        <v>-0.01</v>
      </c>
      <c r="H9" s="25"/>
    </row>
    <row r="10" spans="2:8" x14ac:dyDescent="0.25">
      <c r="B10" s="22" t="s">
        <v>30</v>
      </c>
      <c r="C10" t="s">
        <v>31</v>
      </c>
      <c r="D10" s="28">
        <f>C9</f>
        <v>0</v>
      </c>
      <c r="H10" s="25"/>
    </row>
    <row r="11" spans="2:8" ht="15.75" thickBot="1" x14ac:dyDescent="0.3">
      <c r="B11" s="29"/>
      <c r="C11" s="30"/>
      <c r="D11" s="30"/>
      <c r="E11" s="30"/>
      <c r="F11" s="30"/>
      <c r="G11" s="30"/>
      <c r="H11" s="31"/>
    </row>
  </sheetData>
  <sheetProtection algorithmName="SHA-512" hashValue="mpvCR1piGLDUzUKKviiwtU2Y3541W7dCiIb8wualJ1Xx3+EvMvVx7D19/gdqSyEN6EXU1z/VOuEQcJy+jgEtYQ==" saltValue="n2HmSLHOVWsbyCD/9HINKw==" spinCount="100000" sheet="1" objects="1" scenarios="1" selectLockedCells="1"/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306B-D97D-45CE-9820-FAF1E34BF59A}">
  <dimension ref="B1:H12"/>
  <sheetViews>
    <sheetView workbookViewId="0">
      <selection activeCell="C3" sqref="C3"/>
    </sheetView>
  </sheetViews>
  <sheetFormatPr defaultRowHeight="15" x14ac:dyDescent="0.25"/>
  <cols>
    <col min="2" max="2" width="28" customWidth="1"/>
    <col min="8" max="8" width="15.28515625" customWidth="1"/>
  </cols>
  <sheetData>
    <row r="1" spans="2:8" ht="15.75" thickBot="1" x14ac:dyDescent="0.3"/>
    <row r="2" spans="2:8" x14ac:dyDescent="0.25">
      <c r="B2" s="19"/>
      <c r="C2" s="20"/>
      <c r="D2" s="20"/>
      <c r="E2" s="20"/>
      <c r="F2" s="20"/>
      <c r="G2" s="20"/>
      <c r="H2" s="21"/>
    </row>
    <row r="3" spans="2:8" x14ac:dyDescent="0.25">
      <c r="B3" s="22" t="s">
        <v>23</v>
      </c>
      <c r="C3" s="23"/>
      <c r="D3" s="24" t="s">
        <v>24</v>
      </c>
      <c r="H3" s="25"/>
    </row>
    <row r="4" spans="2:8" x14ac:dyDescent="0.25">
      <c r="B4" s="22" t="s">
        <v>25</v>
      </c>
      <c r="C4" s="23"/>
      <c r="D4" s="24" t="s">
        <v>26</v>
      </c>
      <c r="H4" s="25"/>
    </row>
    <row r="5" spans="2:8" x14ac:dyDescent="0.25">
      <c r="B5" s="22" t="s">
        <v>27</v>
      </c>
      <c r="C5" s="27">
        <f>SUM((C3-C4)/3)</f>
        <v>0</v>
      </c>
      <c r="D5" s="28"/>
      <c r="H5" s="25"/>
    </row>
    <row r="6" spans="2:8" x14ac:dyDescent="0.25">
      <c r="B6" s="22"/>
      <c r="C6" s="28"/>
      <c r="D6" s="28"/>
      <c r="H6" s="25"/>
    </row>
    <row r="7" spans="2:8" x14ac:dyDescent="0.25">
      <c r="B7" s="22" t="s">
        <v>28</v>
      </c>
      <c r="C7" s="28">
        <f>C3</f>
        <v>0</v>
      </c>
      <c r="D7" s="28">
        <f>5</f>
        <v>5</v>
      </c>
      <c r="H7" s="25"/>
    </row>
    <row r="8" spans="2:8" x14ac:dyDescent="0.25">
      <c r="B8" s="22" t="s">
        <v>32</v>
      </c>
      <c r="C8" s="28">
        <f>SUM(C3-C5)</f>
        <v>0</v>
      </c>
      <c r="D8" s="28">
        <f>SUM(C3-0.01)</f>
        <v>-0.01</v>
      </c>
      <c r="H8" s="25"/>
    </row>
    <row r="9" spans="2:8" x14ac:dyDescent="0.25">
      <c r="B9" s="22" t="s">
        <v>29</v>
      </c>
      <c r="C9" s="28">
        <f>SUM(C8-C5)</f>
        <v>0</v>
      </c>
      <c r="D9" s="28">
        <f>SUM(C8-0.01)</f>
        <v>-0.01</v>
      </c>
      <c r="H9" s="25"/>
    </row>
    <row r="10" spans="2:8" x14ac:dyDescent="0.25">
      <c r="B10" s="22" t="s">
        <v>33</v>
      </c>
      <c r="C10" s="28">
        <f>C4</f>
        <v>0</v>
      </c>
      <c r="D10" s="28">
        <f>SUM(C9-0.01)</f>
        <v>-0.01</v>
      </c>
      <c r="H10" s="25"/>
    </row>
    <row r="11" spans="2:8" x14ac:dyDescent="0.25">
      <c r="B11" s="22" t="s">
        <v>30</v>
      </c>
      <c r="C11" t="s">
        <v>31</v>
      </c>
      <c r="D11" s="28">
        <f>C10</f>
        <v>0</v>
      </c>
      <c r="H11" s="25"/>
    </row>
    <row r="12" spans="2:8" ht="15.75" thickBot="1" x14ac:dyDescent="0.3">
      <c r="B12" s="29"/>
      <c r="C12" s="30"/>
      <c r="D12" s="30"/>
      <c r="E12" s="30"/>
      <c r="F12" s="30"/>
      <c r="G12" s="30"/>
      <c r="H12" s="31"/>
    </row>
  </sheetData>
  <sheetProtection algorithmName="SHA-512" hashValue="32a8cmP1mNXPvKNH4IMaYrqOmLM0xaSuJl9N3wPCirkFvDr/l+14Uk169hwda1M5gmBV+HG1PdEWsCCc/Jw5jw==" saltValue="z5gaEmcgKpUvvb9NdqOj5g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A669-441F-4F3F-8594-5973613BFA24}">
  <dimension ref="I2:I121"/>
  <sheetViews>
    <sheetView workbookViewId="0">
      <selection activeCell="P19" sqref="P19"/>
    </sheetView>
  </sheetViews>
  <sheetFormatPr defaultRowHeight="15" x14ac:dyDescent="0.25"/>
  <sheetData>
    <row r="2" spans="9:9" x14ac:dyDescent="0.25">
      <c r="I2" t="s">
        <v>34</v>
      </c>
    </row>
    <row r="22" spans="9:9" x14ac:dyDescent="0.25">
      <c r="I22" t="s">
        <v>40</v>
      </c>
    </row>
    <row r="43" spans="9:9" x14ac:dyDescent="0.25">
      <c r="I43" t="s">
        <v>37</v>
      </c>
    </row>
    <row r="61" spans="9:9" x14ac:dyDescent="0.25">
      <c r="I61" t="s">
        <v>38</v>
      </c>
    </row>
    <row r="84" spans="9:9" x14ac:dyDescent="0.25">
      <c r="I84" t="s">
        <v>39</v>
      </c>
    </row>
    <row r="102" spans="9:9" x14ac:dyDescent="0.25">
      <c r="I102" t="s">
        <v>35</v>
      </c>
    </row>
    <row r="121" spans="9:9" x14ac:dyDescent="0.25">
      <c r="I121" t="s">
        <v>36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EC6C67A60A346AABE34A7EDE201B3" ma:contentTypeVersion="12" ma:contentTypeDescription="Create a new document." ma:contentTypeScope="" ma:versionID="c483ba13fbad7ab3628b0893d835b557">
  <xsd:schema xmlns:xsd="http://www.w3.org/2001/XMLSchema" xmlns:xs="http://www.w3.org/2001/XMLSchema" xmlns:p="http://schemas.microsoft.com/office/2006/metadata/properties" xmlns:ns2="4f01c14b-302d-432d-9aed-4a2d5f3fc145" xmlns:ns3="b436cc73-6cc6-49b9-9b12-4897803f769d" targetNamespace="http://schemas.microsoft.com/office/2006/metadata/properties" ma:root="true" ma:fieldsID="e2624c013d563d1537b642e68b20ec22" ns2:_="" ns3:_="">
    <xsd:import namespace="4f01c14b-302d-432d-9aed-4a2d5f3fc145"/>
    <xsd:import namespace="b436cc73-6cc6-49b9-9b12-4897803f7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1c14b-302d-432d-9aed-4a2d5f3fc1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6cc73-6cc6-49b9-9b12-4897803f76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2F7F7-0175-4E35-9E67-3FB5FEA93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61CEB4-DFCE-4AF4-B581-8C622E29575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4f01c14b-302d-432d-9aed-4a2d5f3fc145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b436cc73-6cc6-49b9-9b12-4897803f769d"/>
  </ds:schemaRefs>
</ds:datastoreItem>
</file>

<file path=customXml/itemProps3.xml><?xml version="1.0" encoding="utf-8"?>
<ds:datastoreItem xmlns:ds="http://schemas.openxmlformats.org/officeDocument/2006/customXml" ds:itemID="{EA6FA7E1-6DBE-4F77-A3F3-1130A2D31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01c14b-302d-432d-9aed-4a2d5f3fc145"/>
    <ds:schemaRef ds:uri="b436cc73-6cc6-49b9-9b12-4897803f76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Goals for Benchmarked CUs</vt:lpstr>
      <vt:lpstr>Goals for New CUs</vt:lpstr>
      <vt:lpstr>Indiv Team 3Pt Scale</vt:lpstr>
      <vt:lpstr>Indiv Team 5Pt Scale</vt:lpstr>
      <vt:lpstr>How to pull scores Team &amp; Indv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Audrey Olzem</dc:creator>
  <cp:keywords/>
  <dc:description/>
  <cp:lastModifiedBy>Julie Dicus</cp:lastModifiedBy>
  <cp:revision/>
  <dcterms:created xsi:type="dcterms:W3CDTF">2017-04-21T14:35:39Z</dcterms:created>
  <dcterms:modified xsi:type="dcterms:W3CDTF">2020-12-03T20:19:53Z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0x010100FD4EC6C67A60A346AABE34A7EDE201B3</vt:lpwstr>
  </property>
</Properties>
</file>